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СЖ\ОТЧЕТЫ\КапСчет\"/>
    </mc:Choice>
  </mc:AlternateContent>
  <bookViews>
    <workbookView xWindow="0" yWindow="0" windowWidth="17256" windowHeight="730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7" i="1" l="1"/>
  <c r="K27" i="1" s="1"/>
  <c r="K28" i="1" s="1"/>
  <c r="L27" i="1"/>
  <c r="L28" i="1" s="1"/>
  <c r="I28" i="1"/>
  <c r="L26" i="1" l="1"/>
  <c r="L25" i="1"/>
  <c r="L24" i="1"/>
  <c r="K26" i="1"/>
  <c r="K25" i="1"/>
  <c r="I25" i="1"/>
  <c r="I26" i="1"/>
  <c r="K24" i="1" l="1"/>
  <c r="I24" i="1"/>
  <c r="L23" i="1" l="1"/>
  <c r="K23" i="1"/>
  <c r="I23" i="1" l="1"/>
  <c r="L22" i="1" l="1"/>
  <c r="K22" i="1"/>
  <c r="I22" i="1"/>
  <c r="L21" i="1" l="1"/>
  <c r="K21" i="1"/>
  <c r="I21" i="1"/>
  <c r="L20" i="1" l="1"/>
  <c r="K20" i="1"/>
  <c r="I20" i="1"/>
  <c r="K19" i="1" l="1"/>
  <c r="I19" i="1"/>
  <c r="L19" i="1"/>
  <c r="L18" i="1" l="1"/>
  <c r="K18" i="1"/>
  <c r="L17" i="1" l="1"/>
  <c r="K17" i="1"/>
</calcChain>
</file>

<file path=xl/sharedStrings.xml><?xml version="1.0" encoding="utf-8"?>
<sst xmlns="http://schemas.openxmlformats.org/spreadsheetml/2006/main" count="48" uniqueCount="46">
  <si>
    <t>Приложение №3</t>
  </si>
  <si>
    <t>к распоряжению Главного управления Московской области</t>
  </si>
  <si>
    <t xml:space="preserve">"Государственная жилищная инспекция </t>
  </si>
  <si>
    <t>Московской области"</t>
  </si>
  <si>
    <t>от "30" января 2015 г. № 2015</t>
  </si>
  <si>
    <t>№
п/п</t>
  </si>
  <si>
    <t>(ежеквартально, ежегодно)</t>
  </si>
  <si>
    <t>Площадь МКД, 
количество квартир</t>
  </si>
  <si>
    <t>Поступление взносов на капитальный ремонт от собственников МКД
(руб.)</t>
  </si>
  <si>
    <t>Проведение капитального ремонта</t>
  </si>
  <si>
    <t>Сумма средств на спецсчете (руб.) на дату отчета</t>
  </si>
  <si>
    <t>Муниципальное образование</t>
  </si>
  <si>
    <t>Адрес многоквартирного дома (МКД)</t>
  </si>
  <si>
    <t>Общая площадь МКД, кв.м</t>
  </si>
  <si>
    <t>Площадь МКД, кв.м
принадлежащая собственникам (к начислению)</t>
  </si>
  <si>
    <t>Количество квартир в МКД, ед.</t>
  </si>
  <si>
    <t>Наименование кредитной организации</t>
  </si>
  <si>
    <t>№ счета</t>
  </si>
  <si>
    <t>Поступление взносов за отчетный период</t>
  </si>
  <si>
    <t>Поступление взносов на счет с начала формирования фонда капитального ремонта (с мая 2014г. До даты предоставления отчета)</t>
  </si>
  <si>
    <t>Дата проведения капитального ремонта (число, месяц, год)</t>
  </si>
  <si>
    <t>планируемая сумма поступлений (руб.)</t>
  </si>
  <si>
    <t>фактическая сумма поступлений (руб.)</t>
  </si>
  <si>
    <t>* Отчет представляется ежеквартально и ежегодно</t>
  </si>
  <si>
    <t>Ответственный исполнитель ФИО, должность, телефон</t>
  </si>
  <si>
    <t>141986 г. Дубна МО пр-т Боголюбова 16а</t>
  </si>
  <si>
    <t xml:space="preserve">на </t>
  </si>
  <si>
    <t>Ильясова Галина Николаевна</t>
  </si>
  <si>
    <t>бух-р</t>
  </si>
  <si>
    <t>Ильясова Г.Н.</t>
  </si>
  <si>
    <r>
      <t xml:space="preserve">Сведения по многоквартирным домам (МКД), собственники помещений в которых формируют фонды капитального ремонта на специальном счете </t>
    </r>
    <r>
      <rPr>
        <b/>
        <sz val="26"/>
        <color indexed="8"/>
        <rFont val="Times New Roman"/>
        <family val="1"/>
        <charset val="204"/>
      </rPr>
      <t>*</t>
    </r>
  </si>
  <si>
    <t>Ф-л "Центральный" Банка ВТБ (ПАО) г.Москва</t>
  </si>
  <si>
    <t>4070581040146  0000006</t>
  </si>
  <si>
    <t>январь</t>
  </si>
  <si>
    <t>2018 год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</si>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</sst>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14" fontId="11" fillId="0" borderId="0" xfId="0" applyNumberFormat="1" applyFont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/>
    <xf numFmtId="0" fontId="16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6"/>
  <sheetViews>
    <sheetView tabSelected="1" topLeftCell="H4" zoomScale="85" zoomScaleNormal="85" workbookViewId="0">
      <selection activeCell="N9" sqref="N9"/>
    </sheetView>
  </sheetViews>
  <sheetFormatPr defaultColWidth="9.109375" defaultRowHeight="15.6" x14ac:dyDescent="0.3"/>
  <cols>
    <col min="1" max="1" width="6.77734375" style="1" customWidth="1"/>
    <col min="2" max="2" width="16.5546875" style="1" hidden="1" customWidth="1"/>
    <col min="3" max="3" width="18.21875" style="4" hidden="1" customWidth="1"/>
    <col min="4" max="4" width="15" style="4" hidden="1" customWidth="1"/>
    <col min="5" max="5" width="14.33203125" style="4" hidden="1" customWidth="1"/>
    <col min="6" max="6" width="0.109375" style="4" customWidth="1"/>
    <col min="7" max="7" width="23.88671875" style="1" customWidth="1"/>
    <col min="8" max="8" width="14.6640625" style="1" customWidth="1"/>
    <col min="9" max="10" width="23.88671875" style="5" customWidth="1"/>
    <col min="11" max="11" width="27.44140625" style="5" customWidth="1"/>
    <col min="12" max="12" width="33.77734375" style="4" customWidth="1"/>
    <col min="13" max="13" width="19.33203125" style="5" customWidth="1"/>
    <col min="14" max="14" width="24.77734375" style="5" customWidth="1"/>
    <col min="15" max="15" width="26.33203125" style="1" customWidth="1"/>
    <col min="16" max="16384" width="9.109375" style="1"/>
  </cols>
  <sheetData>
    <row r="1" spans="1:149" s="5" customFormat="1" ht="18" x14ac:dyDescent="0.35">
      <c r="J1" s="25" t="s">
        <v>0</v>
      </c>
      <c r="K1" s="26"/>
      <c r="L1" s="26"/>
      <c r="M1" s="26"/>
      <c r="N1" s="26"/>
      <c r="O1" s="26"/>
    </row>
    <row r="2" spans="1:149" s="5" customFormat="1" ht="15.75" customHeight="1" x14ac:dyDescent="0.35">
      <c r="J2" s="25" t="s">
        <v>1</v>
      </c>
      <c r="K2" s="25"/>
      <c r="L2" s="39"/>
      <c r="M2" s="39"/>
      <c r="N2" s="39"/>
      <c r="O2" s="39"/>
    </row>
    <row r="3" spans="1:149" s="5" customFormat="1" ht="15.75" customHeight="1" x14ac:dyDescent="0.35">
      <c r="J3" s="25" t="s">
        <v>2</v>
      </c>
      <c r="K3" s="26"/>
      <c r="L3" s="26"/>
      <c r="M3" s="26"/>
      <c r="N3" s="26"/>
      <c r="O3" s="26"/>
    </row>
    <row r="4" spans="1:149" s="5" customFormat="1" ht="18" x14ac:dyDescent="0.35">
      <c r="J4" s="25" t="s">
        <v>3</v>
      </c>
      <c r="K4" s="26"/>
      <c r="L4" s="26"/>
      <c r="M4" s="26"/>
      <c r="N4" s="26"/>
      <c r="O4" s="26"/>
    </row>
    <row r="5" spans="1:149" s="5" customFormat="1" ht="15.75" customHeight="1" x14ac:dyDescent="0.3">
      <c r="J5" s="40" t="s">
        <v>4</v>
      </c>
      <c r="K5" s="40"/>
      <c r="L5" s="41"/>
      <c r="M5" s="41"/>
      <c r="N5" s="41"/>
      <c r="O5" s="41"/>
    </row>
    <row r="6" spans="1:149" s="5" customFormat="1" ht="15.75" customHeight="1" x14ac:dyDescent="0.3">
      <c r="J6" s="9"/>
      <c r="K6" s="9"/>
      <c r="L6" s="10"/>
      <c r="M6" s="7"/>
      <c r="N6" s="7"/>
      <c r="O6" s="10"/>
    </row>
    <row r="7" spans="1:149" s="5" customFormat="1" ht="15.75" customHeight="1" x14ac:dyDescent="0.3">
      <c r="J7" s="9"/>
      <c r="K7" s="9"/>
      <c r="L7" s="10"/>
      <c r="M7" s="7"/>
      <c r="N7" s="7"/>
      <c r="O7" s="10"/>
    </row>
    <row r="8" spans="1:149" s="5" customFormat="1" x14ac:dyDescent="0.3"/>
    <row r="9" spans="1:149" ht="31.8" x14ac:dyDescent="0.3">
      <c r="A9" s="5"/>
      <c r="B9" s="37" t="s">
        <v>30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17" t="s">
        <v>26</v>
      </c>
      <c r="N9" s="20">
        <v>43466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</row>
    <row r="10" spans="1:149" s="5" customFormat="1" ht="20.399999999999999" x14ac:dyDescent="0.3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2"/>
      <c r="N10" s="12"/>
    </row>
    <row r="11" spans="1:149" s="2" customFormat="1" ht="59.4" customHeight="1" x14ac:dyDescent="0.3">
      <c r="A11" s="6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8"/>
      <c r="N11" s="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</row>
    <row r="12" spans="1:149" ht="55.8" customHeight="1" x14ac:dyDescent="0.3">
      <c r="A12" s="42" t="s">
        <v>5</v>
      </c>
      <c r="B12" s="33" t="s">
        <v>6</v>
      </c>
      <c r="C12" s="33"/>
      <c r="D12" s="33" t="s">
        <v>7</v>
      </c>
      <c r="E12" s="33"/>
      <c r="F12" s="33"/>
      <c r="G12" s="34" t="s">
        <v>8</v>
      </c>
      <c r="H12" s="35"/>
      <c r="I12" s="35"/>
      <c r="J12" s="35"/>
      <c r="K12" s="35"/>
      <c r="L12" s="36"/>
      <c r="M12" s="46" t="s">
        <v>9</v>
      </c>
      <c r="N12" s="47"/>
      <c r="O12" s="42" t="s">
        <v>10</v>
      </c>
      <c r="P12" s="3"/>
      <c r="Q12" s="3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</row>
    <row r="13" spans="1:149" ht="103.8" customHeight="1" x14ac:dyDescent="0.3">
      <c r="A13" s="48"/>
      <c r="B13" s="27" t="s">
        <v>11</v>
      </c>
      <c r="C13" s="27" t="s">
        <v>12</v>
      </c>
      <c r="D13" s="27" t="s">
        <v>13</v>
      </c>
      <c r="E13" s="27" t="s">
        <v>14</v>
      </c>
      <c r="F13" s="27" t="s">
        <v>15</v>
      </c>
      <c r="G13" s="27" t="s">
        <v>16</v>
      </c>
      <c r="H13" s="27" t="s">
        <v>17</v>
      </c>
      <c r="I13" s="29" t="s">
        <v>18</v>
      </c>
      <c r="J13" s="30"/>
      <c r="K13" s="29" t="s">
        <v>19</v>
      </c>
      <c r="L13" s="30"/>
      <c r="M13" s="18" t="s">
        <v>20</v>
      </c>
      <c r="N13" s="18"/>
      <c r="O13" s="43"/>
      <c r="P13" s="3"/>
      <c r="Q13" s="3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</row>
    <row r="14" spans="1:149" ht="133.19999999999999" customHeight="1" x14ac:dyDescent="0.3">
      <c r="A14" s="49"/>
      <c r="B14" s="28"/>
      <c r="C14" s="28"/>
      <c r="D14" s="28"/>
      <c r="E14" s="28"/>
      <c r="F14" s="28"/>
      <c r="G14" s="28"/>
      <c r="H14" s="28"/>
      <c r="I14" s="18" t="s">
        <v>21</v>
      </c>
      <c r="J14" s="18" t="s">
        <v>22</v>
      </c>
      <c r="K14" s="18" t="s">
        <v>21</v>
      </c>
      <c r="L14" s="18" t="s">
        <v>22</v>
      </c>
      <c r="M14" s="19"/>
      <c r="N14" s="19"/>
      <c r="O14" s="28"/>
      <c r="P14" s="3"/>
      <c r="Q14" s="3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</row>
    <row r="15" spans="1:149" s="5" customFormat="1" ht="17.25" customHeight="1" x14ac:dyDescent="0.3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3"/>
      <c r="Q15" s="3"/>
    </row>
    <row r="16" spans="1:149" s="5" customFormat="1" ht="156" customHeight="1" x14ac:dyDescent="0.3">
      <c r="A16" s="13"/>
      <c r="B16" s="13"/>
      <c r="C16" s="13" t="s">
        <v>25</v>
      </c>
      <c r="D16" s="13">
        <v>13610.6</v>
      </c>
      <c r="E16" s="13">
        <v>10008</v>
      </c>
      <c r="F16" s="13">
        <v>144</v>
      </c>
      <c r="G16" s="13" t="s">
        <v>31</v>
      </c>
      <c r="H16" s="14" t="s">
        <v>32</v>
      </c>
      <c r="I16" s="16"/>
      <c r="J16" s="16"/>
      <c r="K16" s="16"/>
      <c r="L16" s="16"/>
      <c r="M16" s="15"/>
      <c r="N16" s="15"/>
      <c r="O16" s="21"/>
      <c r="P16" s="3"/>
      <c r="Q16" s="3"/>
    </row>
    <row r="17" spans="1:17" ht="21" x14ac:dyDescent="0.3">
      <c r="A17" s="22">
        <v>1</v>
      </c>
      <c r="B17" s="22"/>
      <c r="C17" s="22"/>
      <c r="D17" s="22"/>
      <c r="E17" s="22"/>
      <c r="F17" s="22"/>
      <c r="G17" s="23" t="s">
        <v>34</v>
      </c>
      <c r="H17" s="22" t="s">
        <v>33</v>
      </c>
      <c r="I17" s="22">
        <v>90696.48</v>
      </c>
      <c r="J17" s="22">
        <v>85204</v>
      </c>
      <c r="K17" s="22">
        <f>3293126.5+90696.48</f>
        <v>3383822.98</v>
      </c>
      <c r="L17" s="22">
        <f>3238995.21+85204</f>
        <v>3324199.21</v>
      </c>
      <c r="M17" s="22"/>
      <c r="N17" s="22"/>
      <c r="O17" s="22">
        <v>1694476.53</v>
      </c>
      <c r="P17" s="3"/>
      <c r="Q17" s="3"/>
    </row>
    <row r="18" spans="1:17" ht="21" x14ac:dyDescent="0.3">
      <c r="A18" s="22">
        <v>2</v>
      </c>
      <c r="B18" s="44" t="s">
        <v>23</v>
      </c>
      <c r="C18" s="44"/>
      <c r="D18" s="44"/>
      <c r="E18" s="45"/>
      <c r="F18" s="45"/>
      <c r="G18" s="22"/>
      <c r="H18" s="22" t="s">
        <v>35</v>
      </c>
      <c r="I18" s="22">
        <v>90696.48</v>
      </c>
      <c r="J18" s="22">
        <v>87854.93</v>
      </c>
      <c r="K18" s="22">
        <f>3293126.5+90696.48*2</f>
        <v>3474519.46</v>
      </c>
      <c r="L18" s="22">
        <f>3238995.21+85204+87854.93</f>
        <v>3412054.14</v>
      </c>
      <c r="M18" s="22"/>
      <c r="N18" s="22"/>
      <c r="O18" s="22">
        <v>1782331.46</v>
      </c>
      <c r="P18" s="3"/>
      <c r="Q18" s="3"/>
    </row>
    <row r="19" spans="1:17" ht="21" x14ac:dyDescent="0.3">
      <c r="A19" s="22">
        <v>3</v>
      </c>
      <c r="B19" s="22"/>
      <c r="C19" s="22"/>
      <c r="D19" s="22"/>
      <c r="E19" s="22"/>
      <c r="F19" s="22"/>
      <c r="G19" s="22"/>
      <c r="H19" s="22" t="s">
        <v>36</v>
      </c>
      <c r="I19" s="22">
        <f>90696.48+3967</f>
        <v>94663.48</v>
      </c>
      <c r="J19" s="22">
        <v>117136</v>
      </c>
      <c r="K19" s="22">
        <f>3293126.5+90696.48*2+I19</f>
        <v>3569182.94</v>
      </c>
      <c r="L19" s="22">
        <f>3238995.21+85204+87854.93+117136</f>
        <v>3529190.14</v>
      </c>
      <c r="M19" s="22"/>
      <c r="N19" s="22"/>
      <c r="O19" s="22">
        <v>1899467.58</v>
      </c>
      <c r="P19" s="3"/>
      <c r="Q19" s="3"/>
    </row>
    <row r="20" spans="1:17" s="5" customFormat="1" ht="21" x14ac:dyDescent="0.3">
      <c r="A20" s="22">
        <v>4</v>
      </c>
      <c r="B20" s="22"/>
      <c r="C20" s="22"/>
      <c r="D20" s="22"/>
      <c r="E20" s="22"/>
      <c r="F20" s="22"/>
      <c r="G20" s="22"/>
      <c r="H20" s="22" t="s">
        <v>37</v>
      </c>
      <c r="I20" s="22">
        <f>90696.48+4657.99</f>
        <v>95354.47</v>
      </c>
      <c r="J20" s="22">
        <v>92821.46</v>
      </c>
      <c r="K20" s="22">
        <f t="shared" ref="K20:L28" si="0">K19+I20</f>
        <v>3664537.41</v>
      </c>
      <c r="L20" s="24">
        <f t="shared" si="0"/>
        <v>3622011.6</v>
      </c>
      <c r="M20" s="22"/>
      <c r="N20" s="22"/>
      <c r="O20" s="22">
        <v>1997078.05</v>
      </c>
      <c r="P20" s="3"/>
      <c r="Q20" s="3"/>
    </row>
    <row r="21" spans="1:17" s="5" customFormat="1" ht="21" x14ac:dyDescent="0.3">
      <c r="A21" s="22">
        <v>5</v>
      </c>
      <c r="B21" s="22"/>
      <c r="C21" s="22"/>
      <c r="D21" s="22"/>
      <c r="E21" s="22"/>
      <c r="F21" s="22"/>
      <c r="G21" s="22"/>
      <c r="H21" s="22" t="s">
        <v>38</v>
      </c>
      <c r="I21" s="22">
        <f>90696.48+4789.01</f>
        <v>95485.489999999991</v>
      </c>
      <c r="J21" s="22">
        <v>112453.56</v>
      </c>
      <c r="K21" s="24">
        <f t="shared" si="0"/>
        <v>3760022.9000000004</v>
      </c>
      <c r="L21" s="24">
        <f t="shared" si="0"/>
        <v>3734465.16</v>
      </c>
      <c r="M21" s="22"/>
      <c r="N21" s="22"/>
      <c r="O21" s="24">
        <v>2104742.6</v>
      </c>
      <c r="P21" s="3"/>
      <c r="Q21" s="3"/>
    </row>
    <row r="22" spans="1:17" s="5" customFormat="1" ht="21" x14ac:dyDescent="0.3">
      <c r="A22" s="22">
        <v>6</v>
      </c>
      <c r="B22" s="22"/>
      <c r="C22" s="22"/>
      <c r="D22" s="22"/>
      <c r="E22" s="22"/>
      <c r="F22" s="22"/>
      <c r="G22" s="22"/>
      <c r="H22" s="22" t="s">
        <v>39</v>
      </c>
      <c r="I22" s="24">
        <f>90696.48+5189.72</f>
        <v>95886.2</v>
      </c>
      <c r="J22" s="22">
        <v>101086.01</v>
      </c>
      <c r="K22" s="24">
        <f t="shared" si="0"/>
        <v>3855909.1000000006</v>
      </c>
      <c r="L22" s="24">
        <f t="shared" si="0"/>
        <v>3835551.17</v>
      </c>
      <c r="M22" s="22"/>
      <c r="N22" s="22"/>
      <c r="O22" s="22">
        <v>2205828.61</v>
      </c>
      <c r="P22" s="3"/>
      <c r="Q22" s="3"/>
    </row>
    <row r="23" spans="1:17" s="5" customFormat="1" ht="21" x14ac:dyDescent="0.3">
      <c r="A23" s="22">
        <v>7</v>
      </c>
      <c r="B23" s="22"/>
      <c r="C23" s="22"/>
      <c r="D23" s="22"/>
      <c r="E23" s="22"/>
      <c r="F23" s="22"/>
      <c r="G23" s="22"/>
      <c r="H23" s="22" t="s">
        <v>40</v>
      </c>
      <c r="I23" s="24">
        <f>90696.48+5293.11</f>
        <v>95989.59</v>
      </c>
      <c r="J23" s="22">
        <v>95315.8</v>
      </c>
      <c r="K23" s="24">
        <f t="shared" si="0"/>
        <v>3951898.6900000004</v>
      </c>
      <c r="L23" s="24">
        <f t="shared" si="0"/>
        <v>3930866.9699999997</v>
      </c>
      <c r="M23" s="22"/>
      <c r="N23" s="22"/>
      <c r="O23" s="22">
        <v>2301144.41</v>
      </c>
      <c r="P23" s="3"/>
      <c r="Q23" s="3"/>
    </row>
    <row r="24" spans="1:17" s="5" customFormat="1" ht="21" x14ac:dyDescent="0.3">
      <c r="A24" s="22">
        <v>8</v>
      </c>
      <c r="B24" s="22"/>
      <c r="C24" s="22"/>
      <c r="D24" s="22"/>
      <c r="E24" s="22"/>
      <c r="F24" s="22"/>
      <c r="G24" s="22"/>
      <c r="H24" s="22" t="s">
        <v>41</v>
      </c>
      <c r="I24" s="24">
        <f>90696.48+5720.12</f>
        <v>96416.599999999991</v>
      </c>
      <c r="J24" s="22">
        <v>83105.740000000005</v>
      </c>
      <c r="K24" s="24">
        <f t="shared" si="0"/>
        <v>4048315.2900000005</v>
      </c>
      <c r="L24" s="24">
        <f t="shared" si="0"/>
        <v>4013972.71</v>
      </c>
      <c r="M24" s="22"/>
      <c r="N24" s="22"/>
      <c r="O24" s="22">
        <v>2384250.15</v>
      </c>
      <c r="P24" s="3"/>
      <c r="Q24" s="3"/>
    </row>
    <row r="25" spans="1:17" s="5" customFormat="1" ht="21" x14ac:dyDescent="0.3">
      <c r="A25" s="22">
        <v>9</v>
      </c>
      <c r="B25" s="22"/>
      <c r="C25" s="22"/>
      <c r="D25" s="22"/>
      <c r="E25" s="22"/>
      <c r="F25" s="22"/>
      <c r="G25" s="22"/>
      <c r="H25" s="22" t="s">
        <v>42</v>
      </c>
      <c r="I25" s="24">
        <f>90696.48+5942.71</f>
        <v>96639.19</v>
      </c>
      <c r="J25" s="22">
        <v>103042.98</v>
      </c>
      <c r="K25" s="24">
        <f t="shared" si="0"/>
        <v>4144954.4800000004</v>
      </c>
      <c r="L25" s="24">
        <f t="shared" si="0"/>
        <v>4117015.69</v>
      </c>
      <c r="M25" s="22"/>
      <c r="N25" s="22"/>
      <c r="O25" s="22">
        <v>2487293.13</v>
      </c>
      <c r="P25" s="3"/>
      <c r="Q25" s="3"/>
    </row>
    <row r="26" spans="1:17" s="5" customFormat="1" ht="21" x14ac:dyDescent="0.3">
      <c r="A26" s="22">
        <v>10</v>
      </c>
      <c r="B26" s="22"/>
      <c r="C26" s="22"/>
      <c r="D26" s="22"/>
      <c r="E26" s="22"/>
      <c r="F26" s="22"/>
      <c r="G26" s="22"/>
      <c r="H26" s="22" t="s">
        <v>43</v>
      </c>
      <c r="I26" s="24">
        <f>90696.48+5984.86</f>
        <v>96681.34</v>
      </c>
      <c r="J26" s="22">
        <v>105785.47</v>
      </c>
      <c r="K26" s="24">
        <f t="shared" si="0"/>
        <v>4241635.82</v>
      </c>
      <c r="L26" s="24">
        <f t="shared" si="0"/>
        <v>4222801.16</v>
      </c>
      <c r="M26" s="22"/>
      <c r="N26" s="22"/>
      <c r="O26" s="24">
        <v>2593078.6</v>
      </c>
      <c r="P26" s="3"/>
      <c r="Q26" s="3"/>
    </row>
    <row r="27" spans="1:17" s="5" customFormat="1" ht="21" x14ac:dyDescent="0.3">
      <c r="A27" s="22"/>
      <c r="B27" s="22"/>
      <c r="C27" s="22"/>
      <c r="D27" s="22"/>
      <c r="E27" s="22"/>
      <c r="F27" s="22"/>
      <c r="G27" s="22"/>
      <c r="H27" s="22" t="s">
        <v>44</v>
      </c>
      <c r="I27" s="24">
        <f>90696.48+6458.87+650947.26</f>
        <v>748102.61</v>
      </c>
      <c r="J27" s="22">
        <v>743544.27</v>
      </c>
      <c r="K27" s="24">
        <f t="shared" si="0"/>
        <v>4989738.4300000006</v>
      </c>
      <c r="L27" s="24">
        <f t="shared" si="0"/>
        <v>4966345.43</v>
      </c>
      <c r="M27" s="22"/>
      <c r="N27" s="22"/>
      <c r="O27" s="22">
        <v>3336622.87</v>
      </c>
      <c r="P27" s="3"/>
      <c r="Q27" s="3"/>
    </row>
    <row r="28" spans="1:17" s="5" customFormat="1" ht="21" x14ac:dyDescent="0.3">
      <c r="A28" s="22"/>
      <c r="B28" s="22"/>
      <c r="C28" s="22"/>
      <c r="D28" s="22"/>
      <c r="E28" s="22"/>
      <c r="F28" s="22"/>
      <c r="G28" s="22"/>
      <c r="H28" s="22" t="s">
        <v>45</v>
      </c>
      <c r="I28" s="24">
        <f>90696.48+7404.71</f>
        <v>98101.19</v>
      </c>
      <c r="J28" s="22">
        <v>97685.48</v>
      </c>
      <c r="K28" s="24">
        <f t="shared" si="0"/>
        <v>5087839.620000001</v>
      </c>
      <c r="L28" s="24">
        <f t="shared" si="0"/>
        <v>5064030.91</v>
      </c>
      <c r="M28" s="22"/>
      <c r="N28" s="22"/>
      <c r="O28" s="22">
        <v>3434308.35</v>
      </c>
      <c r="P28" s="3"/>
      <c r="Q28" s="3"/>
    </row>
    <row r="29" spans="1:17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3"/>
    </row>
    <row r="30" spans="1:17" x14ac:dyDescent="0.3">
      <c r="A30" s="5"/>
      <c r="B30" s="31" t="s">
        <v>24</v>
      </c>
      <c r="C30" s="32"/>
      <c r="D30" s="32"/>
      <c r="E30" s="32"/>
      <c r="F30" s="32"/>
      <c r="G30" s="32"/>
      <c r="H30" s="3" t="s">
        <v>29</v>
      </c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3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31.2" x14ac:dyDescent="0.3">
      <c r="A32" s="5"/>
      <c r="B32" s="3" t="s">
        <v>28</v>
      </c>
      <c r="C32" s="3" t="s">
        <v>27</v>
      </c>
      <c r="D32" s="3">
        <v>89036790016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3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3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"/>
      <c r="Q34" s="5"/>
    </row>
    <row r="35" spans="1:17" x14ac:dyDescent="0.3">
      <c r="A35" s="5"/>
      <c r="B35" s="5"/>
      <c r="C35" s="5"/>
      <c r="D35" s="5"/>
      <c r="E35" s="5"/>
      <c r="F35" s="5"/>
      <c r="G35" s="5"/>
      <c r="H35" s="5"/>
      <c r="L35" s="5"/>
      <c r="O35" s="5"/>
      <c r="P35" s="5"/>
      <c r="Q35" s="5"/>
    </row>
    <row r="36" spans="1:17" x14ac:dyDescent="0.3">
      <c r="A36" s="5"/>
      <c r="B36" s="5"/>
      <c r="C36" s="5"/>
      <c r="D36" s="5"/>
      <c r="E36" s="5"/>
      <c r="F36" s="5"/>
      <c r="G36" s="5"/>
      <c r="H36" s="5"/>
      <c r="K36" s="3"/>
      <c r="L36" s="3"/>
      <c r="M36" s="3"/>
      <c r="N36" s="3"/>
      <c r="O36" s="5"/>
      <c r="P36" s="5"/>
      <c r="Q36" s="5"/>
    </row>
  </sheetData>
  <mergeCells count="23">
    <mergeCell ref="H13:H14"/>
    <mergeCell ref="M12:N12"/>
    <mergeCell ref="A12:A14"/>
    <mergeCell ref="B13:B14"/>
    <mergeCell ref="D13:D14"/>
    <mergeCell ref="E13:E14"/>
    <mergeCell ref="F13:F14"/>
    <mergeCell ref="J1:O1"/>
    <mergeCell ref="C13:C14"/>
    <mergeCell ref="K13:L13"/>
    <mergeCell ref="I13:J13"/>
    <mergeCell ref="B30:G30"/>
    <mergeCell ref="B12:C12"/>
    <mergeCell ref="G12:L12"/>
    <mergeCell ref="D12:F12"/>
    <mergeCell ref="B9:L11"/>
    <mergeCell ref="J2:O2"/>
    <mergeCell ref="G13:G14"/>
    <mergeCell ref="J3:O3"/>
    <mergeCell ref="J4:O4"/>
    <mergeCell ref="J5:O5"/>
    <mergeCell ref="O12:O14"/>
    <mergeCell ref="B18:F18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ГЖИ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Galina</cp:lastModifiedBy>
  <cp:revision/>
  <cp:lastPrinted>2017-07-19T12:55:19Z</cp:lastPrinted>
  <dcterms:created xsi:type="dcterms:W3CDTF">2014-01-15T10:23:28Z</dcterms:created>
  <dcterms:modified xsi:type="dcterms:W3CDTF">2019-01-04T14:48:26Z</dcterms:modified>
  <cp:category/>
  <cp:contentStatus/>
</cp:coreProperties>
</file>